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iko.allik\Desktop\"/>
    </mc:Choice>
  </mc:AlternateContent>
  <xr:revisionPtr revIDLastSave="0" documentId="13_ncr:1_{75C9E2CC-0E5D-486E-B0B3-A5B453C47493}" xr6:coauthVersionLast="47" xr6:coauthVersionMax="47" xr10:uidLastSave="{00000000-0000-0000-0000-000000000000}"/>
  <bookViews>
    <workbookView xWindow="28680" yWindow="-120" windowWidth="29040" windowHeight="15720" xr2:uid="{87607F80-B482-4A68-943E-F3696707A58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3" i="1"/>
  <c r="E6" i="1"/>
  <c r="E5" i="1"/>
  <c r="E16" i="1"/>
  <c r="E39" i="1"/>
  <c r="E32" i="1" l="1"/>
  <c r="E31" i="1"/>
  <c r="E23" i="1" l="1"/>
  <c r="E22" i="1"/>
  <c r="E21" i="1"/>
  <c r="E20" i="1"/>
  <c r="E15" i="1"/>
  <c r="E13" i="1"/>
  <c r="E12" i="1"/>
  <c r="E4" i="1"/>
  <c r="E11" i="1" l="1"/>
  <c r="E10" i="1"/>
  <c r="E9" i="1"/>
</calcChain>
</file>

<file path=xl/sharedStrings.xml><?xml version="1.0" encoding="utf-8"?>
<sst xmlns="http://schemas.openxmlformats.org/spreadsheetml/2006/main" count="121" uniqueCount="68">
  <si>
    <t>ühik</t>
  </si>
  <si>
    <t>maht</t>
  </si>
  <si>
    <t>m2</t>
  </si>
  <si>
    <t>m3</t>
  </si>
  <si>
    <t>jm</t>
  </si>
  <si>
    <t>43002-ac5-1a
BHK</t>
  </si>
  <si>
    <t>Tihedast asfaltbetoonist kiht, AC 16 Surf h=5cm / Dense asphalt concrete layer, AC 16 Surf h=5cm</t>
  </si>
  <si>
    <t xml:space="preserve"> h=5cm
tüüp III, VIa, VII (MS)</t>
  </si>
  <si>
    <t>43003-b7-4
BHK</t>
  </si>
  <si>
    <t>Poorsest asfaltbetoonist kiht, AC 32 Base h=7cm / Porous asphalt concrete layer, AC 32 Base h=7cm</t>
  </si>
  <si>
    <t xml:space="preserve"> h=7cm</t>
  </si>
  <si>
    <t>40501-30-1a</t>
  </si>
  <si>
    <t>Killustikalus fr 32/63 h=30cm / Crushed base course  fr 32/63 h=30cm</t>
  </si>
  <si>
    <t>h=30cm
tüüp III</t>
  </si>
  <si>
    <t>43002-c5-1
BHK</t>
  </si>
  <si>
    <t>Tihedast asfaltbetoonist kiht AC 8 Surf  h=5cm / Dense asphalt concrete layer, AC 8 Surf  h=5cm</t>
  </si>
  <si>
    <t xml:space="preserve"> h=5cm</t>
  </si>
  <si>
    <t>Geotekstiil eraldav / Separating geotextile</t>
  </si>
  <si>
    <t>NGS3</t>
  </si>
  <si>
    <t>30402a</t>
  </si>
  <si>
    <t xml:space="preserve">Muldkeha ehitamine juurdeveetavast pinnasest  /  Imported Fill </t>
  </si>
  <si>
    <t xml:space="preserve">Tm_105,  kf≥0,5 </t>
  </si>
  <si>
    <t>30402b</t>
  </si>
  <si>
    <t xml:space="preserve">Tm_90, kf≥0,2 </t>
  </si>
  <si>
    <t>Tardkiviäärekivid</t>
  </si>
  <si>
    <t>150x290mm</t>
  </si>
  <si>
    <t>45004a</t>
  </si>
  <si>
    <t>Tehiskivist sillutiskate / Stone block paving</t>
  </si>
  <si>
    <t>h= 6cm</t>
  </si>
  <si>
    <t>Looduskivist sillutiskate (täringukivi) / Natural stone blocks (broken stone paving)</t>
  </si>
  <si>
    <t>10x10x10 cm</t>
  </si>
  <si>
    <t>Reljeefsed (inva) kivid / Relief (for the disabled) stones</t>
  </si>
  <si>
    <t>h=6cm</t>
  </si>
  <si>
    <t>Kululoendist nimetus (OR0347)</t>
  </si>
  <si>
    <t>40501-20-2</t>
  </si>
  <si>
    <t>Killustikalus fr 32/63 h=20cm / Crushed base course  fr 32/63 h=20cm</t>
  </si>
  <si>
    <t>h=20cm</t>
  </si>
  <si>
    <t>Kululoendist nimetus (Kõnniteed)</t>
  </si>
  <si>
    <t>Kululoendist nimetus (Mahasõidud)</t>
  </si>
  <si>
    <t>Kululoendist nimetus (Liikluskorraldus)</t>
  </si>
  <si>
    <t>70101-1</t>
  </si>
  <si>
    <t>Liiklusmärk koos postiga - 0 suurusklass / Traffic sign with post - Size Class 0</t>
  </si>
  <si>
    <t>0 suurusklass</t>
  </si>
  <si>
    <t>tk/ pc</t>
  </si>
  <si>
    <t>Liiklusmärgi post koos vundamendiga / Traffic sign post with foundation</t>
  </si>
  <si>
    <t>-</t>
  </si>
  <si>
    <t>70107-2</t>
  </si>
  <si>
    <t>Liiklusmärk (ilma postita) - I suurusklass / Traffic sign (without pole) -  Size Class 1</t>
  </si>
  <si>
    <t>I suurusklass</t>
  </si>
  <si>
    <t>Teemärgistus termo valuplastikuga  / 
Thermoplastic  road marking</t>
  </si>
  <si>
    <t xml:space="preserve">m2  </t>
  </si>
  <si>
    <t>70401-a</t>
  </si>
  <si>
    <t>Ühepoolne põrkepiire, ohjeldamise tase N2W4 / One-sised Crash barrier, performance class N2W4</t>
  </si>
  <si>
    <t>N2W4</t>
  </si>
  <si>
    <t xml:space="preserve">m  </t>
  </si>
  <si>
    <t>90201a</t>
  </si>
  <si>
    <t>Muru kasvualuse rajamine ja külv h=5-7cm / Setting out of planting bed and seeding h=5-7cm</t>
  </si>
  <si>
    <t>Muruklass III, 20-25 g/m2</t>
  </si>
  <si>
    <t>43002-ac5-1b
BHK</t>
  </si>
  <si>
    <t>h= 5cm, Tüüp IV (ÜK)</t>
  </si>
  <si>
    <t>43002-a5-7
BHK</t>
  </si>
  <si>
    <t>Tihedast asfaltbetoonist AC 12 bin segu /Dense asphalt concrete layer, AC 12 bin</t>
  </si>
  <si>
    <t>h=2-6cm</t>
  </si>
  <si>
    <t>Tihedast asfaltbetoonist AC 16 surf segu /Dense asphalt concrete layer, AC 16 surf</t>
  </si>
  <si>
    <t xml:space="preserve">Olemasoleva  katte tasandusfreesimine  /  Excavation of existing surfacing by levelling </t>
  </si>
  <si>
    <t>hkeskm=5cm</t>
  </si>
  <si>
    <t xml:space="preserve">Olemasoleva katendi freesimine  /  Excavation of existing pavement by milling </t>
  </si>
  <si>
    <t>hkesk= 20cm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</si>
</sst>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Aptos Narrow"/>
      <family val="2"/>
      <charset val="186"/>
      <scheme val="minor"/>
    </font>
    <font>
      <sz val="8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sz val="11"/>
      <color theme="1"/>
      <name val="Aptos Narrow"/>
      <family val="2"/>
      <scheme val="minor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7" fillId="0" borderId="0"/>
    <xf numFmtId="0" fontId="8" fillId="0" borderId="0"/>
  </cellStyleXfs>
  <cellXfs count="45">
    <xf numFmtId="0" fontId="0" fillId="0" borderId="0" xfId="0"/>
    <xf numFmtId="0" fontId="0" fillId="0" borderId="1" xfId="0" applyBorder="1"/>
    <xf numFmtId="0" fontId="0" fillId="2" borderId="1" xfId="0" applyFill="1" applyBorder="1"/>
    <xf numFmtId="2" fontId="0" fillId="0" borderId="1" xfId="0" applyNumberFormat="1" applyBorder="1"/>
    <xf numFmtId="44" fontId="0" fillId="0" borderId="0" xfId="0" applyNumberFormat="1"/>
    <xf numFmtId="0" fontId="0" fillId="0" borderId="3" xfId="0" applyBorder="1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0" fillId="2" borderId="4" xfId="0" applyFill="1" applyBorder="1"/>
    <xf numFmtId="0" fontId="4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justify" vertical="top" wrapText="1"/>
    </xf>
    <xf numFmtId="0" fontId="3" fillId="0" borderId="0" xfId="1" applyFont="1" applyAlignment="1">
      <alignment horizontal="left" vertical="top" wrapText="1"/>
    </xf>
    <xf numFmtId="2" fontId="0" fillId="0" borderId="0" xfId="0" applyNumberFormat="1"/>
    <xf numFmtId="0" fontId="4" fillId="0" borderId="5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right"/>
    </xf>
    <xf numFmtId="2" fontId="0" fillId="0" borderId="5" xfId="0" applyNumberFormat="1" applyBorder="1" applyAlignment="1">
      <alignment horizontal="right" vertic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0" xfId="0" applyBorder="1"/>
    <xf numFmtId="0" fontId="4" fillId="0" borderId="5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5" xfId="0" applyFont="1" applyBorder="1" applyAlignment="1">
      <alignment wrapText="1"/>
    </xf>
  </cellXfs>
  <cellStyles count="5">
    <cellStyle name="Normal" xfId="0" builtinId="0"/>
    <cellStyle name="Normal 2" xfId="2" xr:uid="{DE46EAE0-18B9-4DA4-AE4B-F17E15B91345}"/>
    <cellStyle name="Normal 2 2" xfId="4" xr:uid="{3A606644-B07B-468B-A5C6-86513B05F1AE}"/>
    <cellStyle name="Normal 3" xfId="1" xr:uid="{A31B9970-DD3A-4F34-A97E-CBEFA782F012}"/>
    <cellStyle name="Normal 4" xfId="3" xr:uid="{274DD71E-C98F-417A-B96C-31D9557B46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1114425</xdr:colOff>
      <xdr:row>1</xdr:row>
      <xdr:rowOff>133351</xdr:rowOff>
    </xdr:from>
    <xdr:to>
      <xdr:col>16</xdr:col>
      <xdr:colOff>47625</xdr:colOff>
      <xdr:row>6</xdr:row>
      <xdr:rowOff>79997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8BE2D76-095C-110B-F6C7-1F27AF535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48550" y="323851"/>
          <a:ext cx="6219825" cy="2385046"/>
        </a:xfrm>
        <a:prstGeom prst="rect">
          <a:avLst/>
        </a:prstGeom>
      </xdr:spPr>
    </xdr:pic>
    <xdr:clientData/>
  </xdr:twoCellAnchor>
  <xdr:twoCellAnchor editAs="oneCell">
    <xdr:from>
      <xdr:col>5</xdr:col>
      <xdr:colOff>1171575</xdr:colOff>
      <xdr:row>18</xdr:row>
      <xdr:rowOff>114300</xdr:rowOff>
    </xdr:from>
    <xdr:to>
      <xdr:col>14</xdr:col>
      <xdr:colOff>210263</xdr:colOff>
      <xdr:row>21</xdr:row>
      <xdr:rowOff>85883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ACAFE81-182C-5C33-082D-B9F7A5C520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05700" y="4762500"/>
          <a:ext cx="5106113" cy="1133633"/>
        </a:xfrm>
        <a:prstGeom prst="rect">
          <a:avLst/>
        </a:prstGeom>
      </xdr:spPr>
    </xdr:pic>
    <xdr:clientData/>
  </xdr:twoCellAnchor>
  <xdr:twoCellAnchor editAs="oneCell">
    <xdr:from>
      <xdr:col>6</xdr:col>
      <xdr:colOff>47625</xdr:colOff>
      <xdr:row>21</xdr:row>
      <xdr:rowOff>66675</xdr:rowOff>
    </xdr:from>
    <xdr:to>
      <xdr:col>14</xdr:col>
      <xdr:colOff>191201</xdr:colOff>
      <xdr:row>22</xdr:row>
      <xdr:rowOff>409691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614D0A7-F5BB-5606-1C48-A8EDC8AC45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572375" y="5876925"/>
          <a:ext cx="5020376" cy="828791"/>
        </a:xfrm>
        <a:prstGeom prst="rect">
          <a:avLst/>
        </a:prstGeom>
      </xdr:spPr>
    </xdr:pic>
    <xdr:clientData/>
  </xdr:twoCellAnchor>
  <xdr:twoCellAnchor editAs="oneCell">
    <xdr:from>
      <xdr:col>5</xdr:col>
      <xdr:colOff>1162050</xdr:colOff>
      <xdr:row>25</xdr:row>
      <xdr:rowOff>171450</xdr:rowOff>
    </xdr:from>
    <xdr:to>
      <xdr:col>14</xdr:col>
      <xdr:colOff>248369</xdr:colOff>
      <xdr:row>30</xdr:row>
      <xdr:rowOff>171725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7AB9321-450D-6669-F0C1-EDF9D02079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496175" y="8667750"/>
          <a:ext cx="5153744" cy="1971950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</xdr:colOff>
      <xdr:row>6</xdr:row>
      <xdr:rowOff>371475</xdr:rowOff>
    </xdr:from>
    <xdr:to>
      <xdr:col>16</xdr:col>
      <xdr:colOff>29427</xdr:colOff>
      <xdr:row>9</xdr:row>
      <xdr:rowOff>104919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DD5DC62-F5BB-14E7-289B-1AF034C1AF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543800" y="3000375"/>
          <a:ext cx="6106377" cy="10288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67D50-ADB5-42CA-91FC-1DB5510A29CF}">
  <dimension ref="A1:J42"/>
  <sheetViews>
    <sheetView tabSelected="1" workbookViewId="0">
      <selection activeCell="I14" sqref="I14"/>
    </sheetView>
  </sheetViews>
  <sheetFormatPr defaultRowHeight="15" x14ac:dyDescent="0.25"/>
  <cols>
    <col min="1" max="1" width="13.7109375" customWidth="1"/>
    <col min="2" max="2" width="27.85546875" customWidth="1"/>
    <col min="3" max="3" width="12.85546875" customWidth="1"/>
    <col min="5" max="5" width="31.42578125" customWidth="1"/>
    <col min="6" max="6" width="17.85546875" customWidth="1"/>
  </cols>
  <sheetData>
    <row r="1" spans="1:10" x14ac:dyDescent="0.25">
      <c r="A1" s="31" t="s">
        <v>33</v>
      </c>
      <c r="B1" s="32"/>
      <c r="C1" s="2"/>
      <c r="D1" s="2" t="s">
        <v>0</v>
      </c>
      <c r="E1" s="2" t="s">
        <v>1</v>
      </c>
    </row>
    <row r="2" spans="1:10" s="34" customFormat="1" ht="38.25" x14ac:dyDescent="0.25">
      <c r="A2" s="43">
        <v>40102</v>
      </c>
      <c r="B2" s="41" t="s">
        <v>64</v>
      </c>
      <c r="C2" s="42" t="s">
        <v>65</v>
      </c>
      <c r="D2" s="17" t="s">
        <v>2</v>
      </c>
      <c r="E2" s="36">
        <f>E5</f>
        <v>526.45000000000005</v>
      </c>
      <c r="F2" s="5"/>
    </row>
    <row r="3" spans="1:10" s="40" customFormat="1" ht="39" x14ac:dyDescent="0.25">
      <c r="A3" s="38">
        <v>40101</v>
      </c>
      <c r="B3" s="44" t="s">
        <v>66</v>
      </c>
      <c r="C3" s="44" t="s">
        <v>67</v>
      </c>
      <c r="D3" s="17" t="s">
        <v>2</v>
      </c>
      <c r="E3" s="36">
        <f>E4</f>
        <v>859.96</v>
      </c>
      <c r="F3" s="37"/>
    </row>
    <row r="4" spans="1:10" ht="38.25" x14ac:dyDescent="0.25">
      <c r="A4" s="43" t="s">
        <v>5</v>
      </c>
      <c r="B4" s="7" t="s">
        <v>6</v>
      </c>
      <c r="C4" s="8" t="s">
        <v>7</v>
      </c>
      <c r="D4" s="17" t="s">
        <v>2</v>
      </c>
      <c r="E4" s="1">
        <f>859.96</f>
        <v>859.96</v>
      </c>
      <c r="F4" s="4"/>
    </row>
    <row r="5" spans="1:10" ht="38.25" x14ac:dyDescent="0.25">
      <c r="A5" s="39" t="s">
        <v>58</v>
      </c>
      <c r="B5" s="33" t="s">
        <v>63</v>
      </c>
      <c r="C5" s="33" t="s">
        <v>59</v>
      </c>
      <c r="D5" s="17" t="s">
        <v>2</v>
      </c>
      <c r="E5" s="28">
        <f>430.26+96.19</f>
        <v>526.45000000000005</v>
      </c>
      <c r="F5" s="4"/>
    </row>
    <row r="6" spans="1:10" ht="38.25" x14ac:dyDescent="0.25">
      <c r="A6" s="43" t="s">
        <v>60</v>
      </c>
      <c r="B6" s="35" t="s">
        <v>61</v>
      </c>
      <c r="C6" s="35" t="s">
        <v>62</v>
      </c>
      <c r="D6" s="35" t="s">
        <v>50</v>
      </c>
      <c r="E6" s="28">
        <f>430.26+96.19</f>
        <v>526.45000000000005</v>
      </c>
      <c r="F6" s="4"/>
    </row>
    <row r="7" spans="1:10" ht="38.25" x14ac:dyDescent="0.25">
      <c r="A7" s="43" t="s">
        <v>8</v>
      </c>
      <c r="B7" s="7" t="s">
        <v>9</v>
      </c>
      <c r="C7" s="8" t="s">
        <v>10</v>
      </c>
      <c r="D7" s="17" t="s">
        <v>2</v>
      </c>
      <c r="E7" s="1">
        <v>876.72</v>
      </c>
      <c r="F7" s="4"/>
    </row>
    <row r="8" spans="1:10" ht="38.25" x14ac:dyDescent="0.25">
      <c r="A8" s="43" t="s">
        <v>11</v>
      </c>
      <c r="B8" s="7" t="s">
        <v>12</v>
      </c>
      <c r="C8" s="8" t="s">
        <v>13</v>
      </c>
      <c r="D8" s="17" t="s">
        <v>2</v>
      </c>
      <c r="E8" s="1">
        <v>901.99</v>
      </c>
      <c r="F8" s="4"/>
    </row>
    <row r="9" spans="1:10" ht="25.5" x14ac:dyDescent="0.25">
      <c r="A9" s="43">
        <v>30701</v>
      </c>
      <c r="B9" s="10" t="s">
        <v>17</v>
      </c>
      <c r="C9" s="6" t="s">
        <v>18</v>
      </c>
      <c r="D9" s="17" t="s">
        <v>2</v>
      </c>
      <c r="E9" s="1">
        <f>E8+15</f>
        <v>916.99</v>
      </c>
      <c r="F9" s="4"/>
    </row>
    <row r="10" spans="1:10" ht="38.25" x14ac:dyDescent="0.25">
      <c r="A10" s="43" t="s">
        <v>19</v>
      </c>
      <c r="B10" s="10" t="s">
        <v>20</v>
      </c>
      <c r="C10" s="6" t="s">
        <v>21</v>
      </c>
      <c r="D10" s="17" t="s">
        <v>3</v>
      </c>
      <c r="E10" s="3">
        <f>935.77*0.55</f>
        <v>514.67349999999999</v>
      </c>
      <c r="F10" s="4"/>
    </row>
    <row r="11" spans="1:10" ht="38.25" x14ac:dyDescent="0.25">
      <c r="A11" s="43" t="s">
        <v>22</v>
      </c>
      <c r="B11" s="10" t="s">
        <v>20</v>
      </c>
      <c r="C11" s="6" t="s">
        <v>23</v>
      </c>
      <c r="D11" s="17" t="s">
        <v>3</v>
      </c>
      <c r="E11" s="3">
        <f>970.27*0.53</f>
        <v>514.24310000000003</v>
      </c>
      <c r="F11" s="4"/>
    </row>
    <row r="12" spans="1:10" x14ac:dyDescent="0.25">
      <c r="A12" s="43">
        <v>45003</v>
      </c>
      <c r="B12" s="9" t="s">
        <v>24</v>
      </c>
      <c r="C12" s="6" t="s">
        <v>25</v>
      </c>
      <c r="D12" s="17" t="s">
        <v>4</v>
      </c>
      <c r="E12" s="1">
        <f>76.77+28.66+1.2+34.56</f>
        <v>141.19</v>
      </c>
      <c r="F12" s="4"/>
    </row>
    <row r="13" spans="1:10" ht="25.5" x14ac:dyDescent="0.25">
      <c r="A13" s="43" t="s">
        <v>26</v>
      </c>
      <c r="B13" s="9" t="s">
        <v>27</v>
      </c>
      <c r="C13" s="6" t="s">
        <v>28</v>
      </c>
      <c r="D13" s="17" t="s">
        <v>2</v>
      </c>
      <c r="E13" s="1">
        <f>99.29+51.3</f>
        <v>150.59</v>
      </c>
      <c r="F13" s="4"/>
    </row>
    <row r="14" spans="1:10" ht="38.25" x14ac:dyDescent="0.25">
      <c r="A14" s="43">
        <v>45007</v>
      </c>
      <c r="B14" s="11" t="s">
        <v>29</v>
      </c>
      <c r="C14" s="6" t="s">
        <v>30</v>
      </c>
      <c r="D14" s="17" t="s">
        <v>2</v>
      </c>
      <c r="E14" s="1">
        <v>10.098000000000001</v>
      </c>
      <c r="F14" s="5"/>
    </row>
    <row r="15" spans="1:10" ht="25.5" x14ac:dyDescent="0.25">
      <c r="A15" s="43">
        <v>45008</v>
      </c>
      <c r="B15" s="12" t="s">
        <v>31</v>
      </c>
      <c r="C15" s="13" t="s">
        <v>32</v>
      </c>
      <c r="D15" s="17" t="s">
        <v>2</v>
      </c>
      <c r="E15" s="1">
        <f>0.16*24</f>
        <v>3.84</v>
      </c>
      <c r="J15">
        <v>3</v>
      </c>
    </row>
    <row r="16" spans="1:10" ht="38.25" x14ac:dyDescent="0.25">
      <c r="A16" s="43" t="s">
        <v>55</v>
      </c>
      <c r="B16" s="7" t="s">
        <v>56</v>
      </c>
      <c r="C16" s="8" t="s">
        <v>57</v>
      </c>
      <c r="D16" s="13" t="s">
        <v>50</v>
      </c>
      <c r="E16" s="1">
        <f>34.52+5.47+57.2+33.24</f>
        <v>130.43</v>
      </c>
    </row>
    <row r="17" spans="1:6" x14ac:dyDescent="0.25">
      <c r="F17" s="4"/>
    </row>
    <row r="19" spans="1:6" x14ac:dyDescent="0.25">
      <c r="A19" s="31" t="s">
        <v>37</v>
      </c>
      <c r="B19" s="32"/>
      <c r="C19" s="2"/>
      <c r="D19" s="15" t="s">
        <v>0</v>
      </c>
      <c r="E19" s="2" t="s">
        <v>1</v>
      </c>
    </row>
    <row r="20" spans="1:6" ht="38.25" x14ac:dyDescent="0.25">
      <c r="A20" s="9" t="s">
        <v>14</v>
      </c>
      <c r="B20" s="7" t="s">
        <v>15</v>
      </c>
      <c r="C20" s="8" t="s">
        <v>16</v>
      </c>
      <c r="D20" s="17" t="s">
        <v>2</v>
      </c>
      <c r="E20" s="1">
        <f>88.88+7.64</f>
        <v>96.52</v>
      </c>
    </row>
    <row r="21" spans="1:6" ht="38.25" x14ac:dyDescent="0.25">
      <c r="A21" s="9" t="s">
        <v>34</v>
      </c>
      <c r="B21" s="7" t="s">
        <v>35</v>
      </c>
      <c r="C21" s="8" t="s">
        <v>36</v>
      </c>
      <c r="D21" s="17" t="s">
        <v>2</v>
      </c>
      <c r="E21" s="1">
        <f>8.97+94.94</f>
        <v>103.91</v>
      </c>
    </row>
    <row r="22" spans="1:6" ht="38.25" x14ac:dyDescent="0.25">
      <c r="A22" s="9" t="s">
        <v>19</v>
      </c>
      <c r="B22" s="10" t="s">
        <v>20</v>
      </c>
      <c r="C22" s="6" t="s">
        <v>21</v>
      </c>
      <c r="D22" s="17" t="s">
        <v>3</v>
      </c>
      <c r="E22" s="3">
        <f>10.02+101.25*0.3</f>
        <v>40.394999999999996</v>
      </c>
    </row>
    <row r="23" spans="1:6" ht="38.25" x14ac:dyDescent="0.25">
      <c r="A23" s="9" t="s">
        <v>22</v>
      </c>
      <c r="B23" s="10" t="s">
        <v>20</v>
      </c>
      <c r="C23" s="6" t="s">
        <v>23</v>
      </c>
      <c r="D23" s="17" t="s">
        <v>3</v>
      </c>
      <c r="E23" s="3">
        <f>12+110.86*0.95</f>
        <v>117.31699999999999</v>
      </c>
    </row>
    <row r="26" spans="1:6" x14ac:dyDescent="0.25">
      <c r="A26" s="31" t="s">
        <v>38</v>
      </c>
      <c r="B26" s="32"/>
      <c r="C26" s="2"/>
      <c r="D26" s="2" t="s">
        <v>0</v>
      </c>
      <c r="E26" s="2" t="s">
        <v>1</v>
      </c>
    </row>
    <row r="27" spans="1:6" ht="38.25" x14ac:dyDescent="0.25">
      <c r="A27" s="6" t="s">
        <v>5</v>
      </c>
      <c r="B27" s="7" t="s">
        <v>6</v>
      </c>
      <c r="C27" s="8" t="s">
        <v>7</v>
      </c>
      <c r="D27" s="17" t="s">
        <v>2</v>
      </c>
      <c r="E27" s="1">
        <v>82.9</v>
      </c>
    </row>
    <row r="28" spans="1:6" ht="38.25" x14ac:dyDescent="0.25">
      <c r="A28" s="9" t="s">
        <v>8</v>
      </c>
      <c r="B28" s="7" t="s">
        <v>9</v>
      </c>
      <c r="C28" s="8" t="s">
        <v>10</v>
      </c>
      <c r="D28" s="17" t="s">
        <v>2</v>
      </c>
      <c r="E28" s="1">
        <v>89.78</v>
      </c>
    </row>
    <row r="29" spans="1:6" ht="38.25" x14ac:dyDescent="0.25">
      <c r="A29" s="9" t="s">
        <v>11</v>
      </c>
      <c r="B29" s="7" t="s">
        <v>12</v>
      </c>
      <c r="C29" s="8" t="s">
        <v>13</v>
      </c>
      <c r="D29" s="17" t="s">
        <v>2</v>
      </c>
      <c r="E29" s="3">
        <v>100.88</v>
      </c>
    </row>
    <row r="30" spans="1:6" ht="25.5" x14ac:dyDescent="0.25">
      <c r="A30" s="9">
        <v>30701</v>
      </c>
      <c r="B30" s="10" t="s">
        <v>17</v>
      </c>
      <c r="C30" s="6" t="s">
        <v>18</v>
      </c>
      <c r="D30" s="17"/>
      <c r="E30" s="3">
        <v>108.84</v>
      </c>
    </row>
    <row r="31" spans="1:6" ht="38.25" x14ac:dyDescent="0.25">
      <c r="A31" s="9" t="s">
        <v>19</v>
      </c>
      <c r="B31" s="10" t="s">
        <v>20</v>
      </c>
      <c r="C31" s="6" t="s">
        <v>21</v>
      </c>
      <c r="D31" s="17" t="s">
        <v>3</v>
      </c>
      <c r="E31" s="3">
        <f>117.27*0.35</f>
        <v>41.044499999999999</v>
      </c>
    </row>
    <row r="32" spans="1:6" ht="38.25" x14ac:dyDescent="0.25">
      <c r="A32" s="9" t="s">
        <v>22</v>
      </c>
      <c r="B32" s="10" t="s">
        <v>20</v>
      </c>
      <c r="C32" s="6" t="s">
        <v>23</v>
      </c>
      <c r="D32" s="17" t="s">
        <v>3</v>
      </c>
      <c r="E32" s="3">
        <f>130*0.73</f>
        <v>94.899999999999991</v>
      </c>
    </row>
    <row r="35" spans="1:5" x14ac:dyDescent="0.25">
      <c r="A35" s="31" t="s">
        <v>39</v>
      </c>
      <c r="B35" s="32"/>
      <c r="C35" s="2"/>
      <c r="D35" s="2" t="s">
        <v>0</v>
      </c>
      <c r="E35" s="2" t="s">
        <v>1</v>
      </c>
    </row>
    <row r="36" spans="1:5" ht="38.25" x14ac:dyDescent="0.25">
      <c r="A36" s="16" t="s">
        <v>40</v>
      </c>
      <c r="B36" s="7" t="s">
        <v>41</v>
      </c>
      <c r="C36" s="8" t="s">
        <v>42</v>
      </c>
      <c r="D36" s="8" t="s">
        <v>43</v>
      </c>
      <c r="E36" s="29">
        <v>2</v>
      </c>
    </row>
    <row r="37" spans="1:5" ht="38.25" x14ac:dyDescent="0.25">
      <c r="A37" s="16">
        <v>70108</v>
      </c>
      <c r="B37" s="7" t="s">
        <v>44</v>
      </c>
      <c r="C37" s="8" t="s">
        <v>45</v>
      </c>
      <c r="D37" s="8" t="s">
        <v>43</v>
      </c>
      <c r="E37" s="29">
        <v>6</v>
      </c>
    </row>
    <row r="38" spans="1:5" ht="38.25" x14ac:dyDescent="0.25">
      <c r="A38" s="16" t="s">
        <v>46</v>
      </c>
      <c r="B38" s="7" t="s">
        <v>47</v>
      </c>
      <c r="C38" s="8" t="s">
        <v>48</v>
      </c>
      <c r="D38" s="8" t="s">
        <v>43</v>
      </c>
      <c r="E38" s="28">
        <v>12</v>
      </c>
    </row>
    <row r="39" spans="1:5" ht="38.25" x14ac:dyDescent="0.25">
      <c r="A39" s="21">
        <v>70202</v>
      </c>
      <c r="B39" s="22" t="s">
        <v>49</v>
      </c>
      <c r="C39" s="23"/>
      <c r="D39" s="23" t="s">
        <v>50</v>
      </c>
      <c r="E39" s="30">
        <f>(436*0.1)+44.91+6.21+16+2.866+1.5</f>
        <v>115.08599999999998</v>
      </c>
    </row>
    <row r="40" spans="1:5" ht="38.25" x14ac:dyDescent="0.25">
      <c r="A40" s="24" t="s">
        <v>51</v>
      </c>
      <c r="B40" s="25" t="s">
        <v>52</v>
      </c>
      <c r="C40" s="26" t="s">
        <v>53</v>
      </c>
      <c r="D40" s="26" t="s">
        <v>54</v>
      </c>
      <c r="E40" s="27">
        <v>14.44</v>
      </c>
    </row>
    <row r="41" spans="1:5" x14ac:dyDescent="0.25">
      <c r="A41" s="18"/>
      <c r="B41" s="19"/>
      <c r="C41" s="14"/>
      <c r="E41" s="20"/>
    </row>
    <row r="42" spans="1:5" x14ac:dyDescent="0.25">
      <c r="A42" s="18"/>
      <c r="B42" s="19"/>
      <c r="C42" s="14"/>
      <c r="E42" s="20"/>
    </row>
  </sheetData>
  <mergeCells count="4">
    <mergeCell ref="A1:B1"/>
    <mergeCell ref="A19:B19"/>
    <mergeCell ref="A26:B26"/>
    <mergeCell ref="A35:B35"/>
  </mergeCells>
  <phoneticPr fontId="1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A69EA6AD42C441BDF78D8CB577FF99" ma:contentTypeVersion="18" ma:contentTypeDescription="Create a new document." ma:contentTypeScope="" ma:versionID="0a81a0f19b880cad100e8998713528a9">
  <xsd:schema xmlns:xsd="http://www.w3.org/2001/XMLSchema" xmlns:xs="http://www.w3.org/2001/XMLSchema" xmlns:p="http://schemas.microsoft.com/office/2006/metadata/properties" xmlns:ns2="3c860b5d-0c81-4573-97c6-4cd04121be14" xmlns:ns3="6887f74c-71a2-4944-bede-9c66cc201b9b" targetNamespace="http://schemas.microsoft.com/office/2006/metadata/properties" ma:root="true" ma:fieldsID="2293cb38cff8ae4b885b37b70da076d3" ns2:_="" ns3:_="">
    <xsd:import namespace="3c860b5d-0c81-4573-97c6-4cd04121be14"/>
    <xsd:import namespace="6887f74c-71a2-4944-bede-9c66cc201b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60b5d-0c81-4573-97c6-4cd04121be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520f72e3-bab7-4d19-932f-38b6626b44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87f74c-71a2-4944-bede-9c66cc201b9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bb0142e-fd2e-43b0-b788-a0e0cf9796f6}" ma:internalName="TaxCatchAll" ma:showField="CatchAllData" ma:web="6887f74c-71a2-4944-bede-9c66cc201b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60b5d-0c81-4573-97c6-4cd04121be14">
      <Terms xmlns="http://schemas.microsoft.com/office/infopath/2007/PartnerControls"/>
    </lcf76f155ced4ddcb4097134ff3c332f>
    <TaxCatchAll xmlns="6887f74c-71a2-4944-bede-9c66cc201b9b" xsi:nil="true"/>
  </documentManagement>
</p:properties>
</file>

<file path=customXml/itemProps1.xml><?xml version="1.0" encoding="utf-8"?>
<ds:datastoreItem xmlns:ds="http://schemas.openxmlformats.org/officeDocument/2006/customXml" ds:itemID="{22C4146B-0532-457A-9AF6-986CB567F00B}"/>
</file>

<file path=customXml/itemProps2.xml><?xml version="1.0" encoding="utf-8"?>
<ds:datastoreItem xmlns:ds="http://schemas.openxmlformats.org/officeDocument/2006/customXml" ds:itemID="{4586EB08-449B-4FDE-AFE6-C32FA239E5BA}"/>
</file>

<file path=customXml/itemProps3.xml><?xml version="1.0" encoding="utf-8"?>
<ds:datastoreItem xmlns:ds="http://schemas.openxmlformats.org/officeDocument/2006/customXml" ds:itemID="{9FEE43C4-CC62-476C-928F-59E9951206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Allik Reiko</dc:creator>
  <cp:lastModifiedBy>Allik Reiko</cp:lastModifiedBy>
  <dcterms:created xsi:type="dcterms:W3CDTF">2025-06-05T04:47:38Z</dcterms:created>
  <dcterms:modified xsi:type="dcterms:W3CDTF">2025-06-06T05:18:59Z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0x0101009AA69EA6AD42C441BDF78D8CB577FF99</vt:lpwstr>
  </property>
</Properties>
</file>